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50.100\0.downloads\!!!Треки\2026-08-15_Домой_из_Орла\"/>
    </mc:Choice>
  </mc:AlternateContent>
  <xr:revisionPtr revIDLastSave="0" documentId="13_ncr:1_{E9926D82-3FC0-4E13-BD92-D0B563EFE0A7}" xr6:coauthVersionLast="47" xr6:coauthVersionMax="47" xr10:uidLastSave="{00000000-0000-0000-0000-000000000000}"/>
  <bookViews>
    <workbookView xWindow="14835" yWindow="780" windowWidth="21060" windowHeight="15135" xr2:uid="{00000000-000D-0000-FFFF-FFFF00000000}"/>
  </bookViews>
  <sheets>
    <sheet name="POI" sheetId="1" r:id="rId1"/>
  </sheets>
  <definedNames>
    <definedName name="MINUTS_LIST">POI!$T$5:$T$16</definedName>
    <definedName name="START_DATETIME">POI!$E$5</definedName>
    <definedName name="_xlnm.Print_Area" localSheetId="0">POI!$A$1:$F$45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1" l="1"/>
  <c r="C32" i="1"/>
  <c r="C39" i="1"/>
  <c r="C34" i="1"/>
  <c r="C35" i="1"/>
  <c r="C36" i="1"/>
  <c r="C37" i="1"/>
  <c r="C38" i="1"/>
  <c r="C43" i="1"/>
  <c r="C42" i="1"/>
  <c r="C41" i="1"/>
  <c r="C40" i="1"/>
  <c r="N32" i="1"/>
  <c r="C6" i="1"/>
  <c r="E6" i="1" s="1"/>
  <c r="C8" i="1"/>
  <c r="D2" i="1"/>
  <c r="C30" i="1"/>
  <c r="C28" i="1"/>
  <c r="C27" i="1"/>
  <c r="C29" i="1"/>
  <c r="C26" i="1"/>
  <c r="C25" i="1"/>
  <c r="C24" i="1"/>
  <c r="C22" i="1"/>
  <c r="C23" i="1"/>
  <c r="C21" i="1"/>
  <c r="C20" i="1"/>
  <c r="C19" i="1"/>
  <c r="C18" i="1"/>
  <c r="C7" i="1"/>
  <c r="C9" i="1"/>
  <c r="C10" i="1"/>
  <c r="C11" i="1"/>
  <c r="C12" i="1"/>
  <c r="C13" i="1"/>
  <c r="C14" i="1"/>
  <c r="C15" i="1"/>
  <c r="C16" i="1"/>
  <c r="C17" i="1"/>
  <c r="N33" i="1" l="1"/>
  <c r="N34" i="1" s="1"/>
  <c r="N35" i="1" s="1"/>
  <c r="N36" i="1" s="1"/>
  <c r="N37" i="1" s="1"/>
  <c r="N38" i="1" s="1"/>
  <c r="N39" i="1" s="1"/>
  <c r="N40" i="1" s="1"/>
  <c r="E7" i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2" i="1" s="1"/>
  <c r="C2" i="1" s="1"/>
  <c r="N41" i="1" l="1"/>
  <c r="N42" i="1" s="1"/>
  <c r="N43" i="1" s="1"/>
  <c r="B2" i="1"/>
  <c r="E32" i="1" l="1"/>
  <c r="E41" i="1"/>
  <c r="E43" i="1"/>
  <c r="E33" i="1"/>
  <c r="E34" i="1"/>
  <c r="E35" i="1"/>
  <c r="E36" i="1"/>
  <c r="E37" i="1"/>
  <c r="E38" i="1"/>
  <c r="E39" i="1"/>
  <c r="E40" i="1"/>
  <c r="E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WORK</author>
  </authors>
  <commentList>
    <comment ref="A1" authorId="0" shapeId="0" xr:uid="{61AEB4A7-1E84-4E5B-BF9E-C5346D0A375B}">
      <text>
        <r>
          <rPr>
            <sz val="8"/>
            <color indexed="81"/>
            <rFont val="Tahoma"/>
            <family val="2"/>
            <charset val="204"/>
          </rPr>
          <t>Средняя скрорость в движении (за вычетом остановок)
Это ваша обычная по ровному горизонту минус 5…7 км/час с поправкой на набор высоты и торможения.
 - ССД в диапазоне от 15...35 км/час (40 час без остановок - 42 км/час по горкам для СуперСпортсменов).
Значения вне диапазона не имеют смысла.</t>
        </r>
      </text>
    </comment>
    <comment ref="B1" authorId="0" shapeId="0" xr:uid="{B57468FF-5F01-4C23-A455-A95D1D8DA2ED}">
      <text>
        <r>
          <rPr>
            <sz val="8"/>
            <color indexed="81"/>
            <rFont val="Tahoma"/>
            <family val="2"/>
            <charset val="204"/>
          </rPr>
          <t>Средняя скорость общая - с учетом остановок.
Регулируйте заполнением столбца "Время стоянки, мин"</t>
        </r>
      </text>
    </comment>
    <comment ref="E2" authorId="0" shapeId="0" xr:uid="{AD7F9BD7-0231-4558-90D3-DACE8695428D}">
      <text>
        <r>
          <rPr>
            <b/>
            <sz val="8"/>
            <color indexed="81"/>
            <rFont val="Tahoma"/>
            <family val="2"/>
            <charset val="204"/>
          </rPr>
          <t>Лимит времени 40 час.</t>
        </r>
        <r>
          <rPr>
            <sz val="8"/>
            <color indexed="81"/>
            <rFont val="Tahoma"/>
            <family val="2"/>
            <charset val="204"/>
          </rPr>
          <t xml:space="preserve">
При величине 39,5 ячейка окрашивается в красный цвет
</t>
        </r>
      </text>
    </comment>
    <comment ref="F2" authorId="0" shapeId="0" xr:uid="{781ABDCF-D3BD-48B7-8E9F-58D28ECA153E}">
      <text>
        <r>
          <rPr>
            <sz val="8"/>
            <color indexed="81"/>
            <rFont val="Tahoma"/>
            <family val="2"/>
            <charset val="204"/>
          </rPr>
          <t xml:space="preserve">Для редактирования других ячеек (если чувствуете в себе силы) надо снять защиту листа:
</t>
        </r>
        <r>
          <rPr>
            <b/>
            <sz val="8"/>
            <color indexed="81"/>
            <rFont val="Tahoma"/>
            <family val="2"/>
            <charset val="204"/>
          </rPr>
          <t>Рецензирование =&gt; Снять защиту листа (пароля нет)</t>
        </r>
      </text>
    </comment>
    <comment ref="D4" authorId="0" shapeId="0" xr:uid="{7858D3C6-68D8-48C0-9208-4A916BF790C3}">
      <text>
        <r>
          <rPr>
            <sz val="8"/>
            <color indexed="81"/>
            <rFont val="Tahoma"/>
            <family val="2"/>
            <charset val="204"/>
          </rPr>
          <t xml:space="preserve">Внести время стоянки
</t>
        </r>
        <r>
          <rPr>
            <b/>
            <sz val="8"/>
            <color indexed="81"/>
            <rFont val="Tahoma"/>
            <family val="2"/>
            <charset val="204"/>
          </rPr>
          <t>!в минутах!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i/>
            <sz val="8"/>
            <color indexed="81"/>
            <rFont val="Tahoma"/>
            <family val="2"/>
            <charset val="204"/>
          </rPr>
          <t>Можно из выпадающегосписка, можно вручную.</t>
        </r>
      </text>
    </comment>
    <comment ref="E5" authorId="0" shapeId="0" xr:uid="{8B04BC98-A708-4868-B3E4-00CDE6306ACE}">
      <text>
        <r>
          <rPr>
            <b/>
            <sz val="8"/>
            <color indexed="81"/>
            <rFont val="Tahoma"/>
            <family val="2"/>
            <charset val="204"/>
          </rPr>
          <t xml:space="preserve">Внесите дату и время старта
ДД.ММ.ГГГГ  ЧЧ:ММ:СС
</t>
        </r>
        <r>
          <rPr>
            <sz val="8"/>
            <color indexed="81"/>
            <rFont val="Tahoma"/>
            <family val="2"/>
            <charset val="204"/>
          </rPr>
          <t>Пример</t>
        </r>
        <r>
          <rPr>
            <b/>
            <sz val="8"/>
            <color indexed="81"/>
            <rFont val="Tahoma"/>
            <family val="2"/>
            <charset val="204"/>
          </rPr>
          <t xml:space="preserve"> ! вносить:</t>
        </r>
        <r>
          <rPr>
            <sz val="8"/>
            <color indexed="81"/>
            <rFont val="Tahoma"/>
            <family val="2"/>
            <charset val="204"/>
          </rPr>
          <t xml:space="preserve">
15.08.2026  1:30:00
</t>
        </r>
        <r>
          <rPr>
            <i/>
            <sz val="8"/>
            <color indexed="81"/>
            <rFont val="Tahoma"/>
            <family val="2"/>
            <charset val="204"/>
          </rPr>
          <t>Для удобсва просмотра на экране отображается сначало время, потом (день месяца в скобках)</t>
        </r>
        <r>
          <rPr>
            <sz val="8"/>
            <color indexed="81"/>
            <rFont val="Tahoma"/>
            <family val="2"/>
            <charset val="204"/>
          </rPr>
          <t xml:space="preserve">
Пример</t>
        </r>
        <r>
          <rPr>
            <b/>
            <sz val="8"/>
            <color indexed="81"/>
            <rFont val="Tahoma"/>
            <family val="2"/>
            <charset val="204"/>
          </rPr>
          <t xml:space="preserve"> !отображается: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b/>
            <sz val="8"/>
            <color indexed="81"/>
            <rFont val="Tahoma"/>
            <family val="2"/>
            <charset val="204"/>
          </rPr>
          <t>01:30 (15)</t>
        </r>
      </text>
    </comment>
    <comment ref="D18" authorId="0" shapeId="0" xr:uid="{9992EB25-E2CA-445F-982D-3E415BA300FF}">
      <text>
        <r>
          <rPr>
            <b/>
            <sz val="8"/>
            <color indexed="81"/>
            <rFont val="Tahoma"/>
            <family val="2"/>
            <charset val="204"/>
          </rPr>
          <t>для учета ночевки - ставьте 240…360 минут на КП-6</t>
        </r>
      </text>
    </comment>
  </commentList>
</comments>
</file>

<file path=xl/sharedStrings.xml><?xml version="1.0" encoding="utf-8"?>
<sst xmlns="http://schemas.openxmlformats.org/spreadsheetml/2006/main" count="227" uniqueCount="194">
  <si>
    <t>Name</t>
  </si>
  <si>
    <t>КП-1</t>
  </si>
  <si>
    <t>КП-2</t>
  </si>
  <si>
    <t>КП-3</t>
  </si>
  <si>
    <t>КП-4</t>
  </si>
  <si>
    <t>КП-5</t>
  </si>
  <si>
    <t>ССД</t>
  </si>
  <si>
    <t>ССО</t>
  </si>
  <si>
    <t>delta, км</t>
  </si>
  <si>
    <t>Время и дата старта</t>
  </si>
  <si>
    <t>АЗС</t>
  </si>
  <si>
    <t>МАГ</t>
  </si>
  <si>
    <r>
      <t>КП-2 Белев</t>
    </r>
    <r>
      <rPr>
        <sz val="11"/>
        <color theme="1"/>
        <rFont val="Calibri"/>
        <family val="2"/>
        <scheme val="minor"/>
      </rPr>
      <t>, Церковь Троицы Живоначальной</t>
    </r>
  </si>
  <si>
    <t>СТОЛ</t>
  </si>
  <si>
    <r>
      <rPr>
        <b/>
        <sz val="11"/>
        <color theme="1"/>
        <rFont val="Calibri"/>
        <family val="2"/>
        <scheme val="minor"/>
      </rPr>
      <t>КП-4 Суворов</t>
    </r>
    <r>
      <rPr>
        <sz val="11"/>
        <color theme="1"/>
        <rFont val="Calibri"/>
        <family val="2"/>
        <scheme val="minor"/>
      </rPr>
      <t>, Администрация</t>
    </r>
  </si>
  <si>
    <r>
      <rPr>
        <b/>
        <sz val="11"/>
        <color theme="1"/>
        <rFont val="Calibri"/>
        <family val="2"/>
        <scheme val="minor"/>
      </rPr>
      <t>КП-5 Одоев,</t>
    </r>
    <r>
      <rPr>
        <sz val="11"/>
        <color theme="1"/>
        <rFont val="Calibri"/>
        <family val="2"/>
        <scheme val="minor"/>
      </rPr>
      <t xml:space="preserve"> Церковь Троицы Живоначальной</t>
    </r>
  </si>
  <si>
    <t>КП-6</t>
  </si>
  <si>
    <t>КП-7</t>
  </si>
  <si>
    <t>АЗС/МАГ</t>
  </si>
  <si>
    <t>СТОЛ/МАГ</t>
  </si>
  <si>
    <t>Коломна, Ростикс 247</t>
  </si>
  <si>
    <t>КП-8</t>
  </si>
  <si>
    <r>
      <rPr>
        <b/>
        <sz val="11"/>
        <color theme="1"/>
        <rFont val="Calibri"/>
        <family val="2"/>
        <scheme val="minor"/>
      </rPr>
      <t>КП-8(511.4 км) Коломна</t>
    </r>
    <r>
      <rPr>
        <sz val="11"/>
        <color theme="1"/>
        <rFont val="Calibri"/>
        <family val="2"/>
        <scheme val="minor"/>
      </rPr>
      <t>, пам. Дмитрию Донскому</t>
    </r>
  </si>
  <si>
    <t>ФИНИШ</t>
  </si>
  <si>
    <t>Время проезда, час</t>
  </si>
  <si>
    <t>Стоянки, час</t>
  </si>
  <si>
    <t>% Стоянок</t>
  </si>
  <si>
    <t>MINUTS_LIST</t>
  </si>
  <si>
    <t>Белев, РосНефть 247 (перерыв 4-00...4-30)</t>
  </si>
  <si>
    <t>Болхов, РосНефть 247</t>
  </si>
  <si>
    <r>
      <t>КП-1 Болхов</t>
    </r>
    <r>
      <rPr>
        <sz val="11"/>
        <color theme="1"/>
        <rFont val="Calibri"/>
        <family val="2"/>
        <scheme val="minor"/>
      </rPr>
      <t>, пам. Танку Т-34</t>
    </r>
  </si>
  <si>
    <r>
      <t>КП-3 Перемышль</t>
    </r>
    <r>
      <rPr>
        <sz val="11"/>
        <color theme="1"/>
        <rFont val="Calibri"/>
        <family val="2"/>
        <scheme val="minor"/>
      </rPr>
      <t>, АЗС Опти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247</t>
    </r>
  </si>
  <si>
    <t>Белоозерский, Татнефть 247</t>
  </si>
  <si>
    <t>СТАРТ</t>
  </si>
  <si>
    <t>ФИНИШ Удельная, Мемориал ВОВ</t>
  </si>
  <si>
    <t>трек, км</t>
  </si>
  <si>
    <t>Latitude</t>
  </si>
  <si>
    <t>Longitude</t>
  </si>
  <si>
    <t>Elevation (m)</t>
  </si>
  <si>
    <t>52.978506</t>
  </si>
  <si>
    <t>36.109995</t>
  </si>
  <si>
    <t>183.704</t>
  </si>
  <si>
    <t>53.422318</t>
  </si>
  <si>
    <t>36.039728</t>
  </si>
  <si>
    <t>228.065</t>
  </si>
  <si>
    <t>53.437592</t>
  </si>
  <si>
    <t>36.002092</t>
  </si>
  <si>
    <t>172.685</t>
  </si>
  <si>
    <t>53.791149</t>
  </si>
  <si>
    <t>36.149976</t>
  </si>
  <si>
    <t>171.612</t>
  </si>
  <si>
    <t>53.813390</t>
  </si>
  <si>
    <t>36.128630</t>
  </si>
  <si>
    <t>184.286</t>
  </si>
  <si>
    <t>54.098424</t>
  </si>
  <si>
    <t>36.245488</t>
  </si>
  <si>
    <t>178.515</t>
  </si>
  <si>
    <t>54.247830</t>
  </si>
  <si>
    <t>36.099770</t>
  </si>
  <si>
    <t>158.609</t>
  </si>
  <si>
    <t>154.644</t>
  </si>
  <si>
    <t>54.122030</t>
  </si>
  <si>
    <t>36.489860</t>
  </si>
  <si>
    <t>181.728</t>
  </si>
  <si>
    <t>54.116989</t>
  </si>
  <si>
    <t>36.509571</t>
  </si>
  <si>
    <t>211.384</t>
  </si>
  <si>
    <t>53.932775</t>
  </si>
  <si>
    <t>36.688735</t>
  </si>
  <si>
    <t>217.247</t>
  </si>
  <si>
    <t>53.930730</t>
  </si>
  <si>
    <t>36.690100</t>
  </si>
  <si>
    <t>216.949</t>
  </si>
  <si>
    <t>53.941400</t>
  </si>
  <si>
    <t>37.155021</t>
  </si>
  <si>
    <t>189.891</t>
  </si>
  <si>
    <t>54.194270</t>
  </si>
  <si>
    <t>37.618590</t>
  </si>
  <si>
    <t>160.091</t>
  </si>
  <si>
    <t>54.208028</t>
  </si>
  <si>
    <t>37.619664</t>
  </si>
  <si>
    <t>164.934</t>
  </si>
  <si>
    <t>54.237154</t>
  </si>
  <si>
    <t>37.658389</t>
  </si>
  <si>
    <t>159.827</t>
  </si>
  <si>
    <t>54.470000</t>
  </si>
  <si>
    <t>38.715040</t>
  </si>
  <si>
    <t>135.941</t>
  </si>
  <si>
    <t>55.103950</t>
  </si>
  <si>
    <t>38.750530</t>
  </si>
  <si>
    <t>111.960</t>
  </si>
  <si>
    <t>55.635590</t>
  </si>
  <si>
    <t>38.045090</t>
  </si>
  <si>
    <t>133.100</t>
  </si>
  <si>
    <t>54.180796</t>
  </si>
  <si>
    <t>36.415078</t>
  </si>
  <si>
    <t>54.338212</t>
  </si>
  <si>
    <t>38.251523</t>
  </si>
  <si>
    <t>206.740</t>
  </si>
  <si>
    <t>54.459727</t>
  </si>
  <si>
    <t>38.523879</t>
  </si>
  <si>
    <t>139.972</t>
  </si>
  <si>
    <t>54.692250</t>
  </si>
  <si>
    <t>38.575872</t>
  </si>
  <si>
    <t>191.602</t>
  </si>
  <si>
    <t>54.854245</t>
  </si>
  <si>
    <t>38.561959</t>
  </si>
  <si>
    <t>116.100</t>
  </si>
  <si>
    <t>55.096089</t>
  </si>
  <si>
    <t>38.764043</t>
  </si>
  <si>
    <t>124.405</t>
  </si>
  <si>
    <t>55.324502</t>
  </si>
  <si>
    <t>38.660966</t>
  </si>
  <si>
    <t>119.918</t>
  </si>
  <si>
    <t>55.446300</t>
  </si>
  <si>
    <t>38.486250</t>
  </si>
  <si>
    <t>113.869</t>
  </si>
  <si>
    <t>POI</t>
  </si>
  <si>
    <t>Болхов, Автовокзал=&gt;Орел</t>
  </si>
  <si>
    <t>Белев, Автовокзал=&gt;Суворов=&gt;Калуга</t>
  </si>
  <si>
    <t>Одоев, Автостанция=&gt;Тула</t>
  </si>
  <si>
    <t>Тула ж.д. =&gt; Москва</t>
  </si>
  <si>
    <t>https://mapmagic.app/map?routes=9R21kg9</t>
  </si>
  <si>
    <r>
      <t xml:space="preserve">КП-6 ТУЛА, </t>
    </r>
    <r>
      <rPr>
        <sz val="11"/>
        <color theme="1"/>
        <rFont val="Calibri"/>
        <family val="2"/>
        <scheme val="minor"/>
      </rPr>
      <t>музей Самоваров</t>
    </r>
  </si>
  <si>
    <t>Коломна ж.д. =&gt; Москва</t>
  </si>
  <si>
    <r>
      <rPr>
        <b/>
        <sz val="11"/>
        <color theme="1"/>
        <rFont val="Calibri"/>
        <family val="2"/>
        <charset val="204"/>
        <scheme val="minor"/>
      </rPr>
      <t>&lt;=</t>
    </r>
    <r>
      <rPr>
        <sz val="11"/>
        <color theme="1"/>
        <rFont val="Calibri"/>
        <family val="2"/>
        <scheme val="minor"/>
      </rPr>
      <t xml:space="preserve"> дополненная версия трека с КП ниже </t>
    </r>
    <r>
      <rPr>
        <b/>
        <sz val="11"/>
        <color theme="1"/>
        <rFont val="Calibri"/>
        <family val="2"/>
        <charset val="204"/>
      </rPr>
      <t>↓↓↓</t>
    </r>
  </si>
  <si>
    <r>
      <t xml:space="preserve">СТАРТ Орел, </t>
    </r>
    <r>
      <rPr>
        <sz val="11"/>
        <color theme="1"/>
        <rFont val="Calibri"/>
        <family val="2"/>
        <scheme val="minor"/>
      </rPr>
      <t>пам. Орлу Привокзальная площадь</t>
    </r>
  </si>
  <si>
    <t>Время стоянки, мин</t>
  </si>
  <si>
    <t>Перемышль, Автостанция=&gt;Калуга (с 6 до 19)</t>
  </si>
  <si>
    <t>Суворов, Автовокзал=&gt;Калуга/Тула</t>
  </si>
  <si>
    <t>Щекино, Автовокзал=&gt;Тула</t>
  </si>
  <si>
    <t>Узуново ж.д. =&gt; Москва(с 02 до 20)</t>
  </si>
  <si>
    <t>53.437177</t>
  </si>
  <si>
    <t>36.002768</t>
  </si>
  <si>
    <t>170.822</t>
  </si>
  <si>
    <t>53.821804</t>
  </si>
  <si>
    <t>36.153328</t>
  </si>
  <si>
    <t>170.770</t>
  </si>
  <si>
    <t>54.098377</t>
  </si>
  <si>
    <t>36.245544</t>
  </si>
  <si>
    <t>178.590</t>
  </si>
  <si>
    <t>54.262145</t>
  </si>
  <si>
    <t>36.155521</t>
  </si>
  <si>
    <t>156.665</t>
  </si>
  <si>
    <t>54.124746</t>
  </si>
  <si>
    <t>36.489405</t>
  </si>
  <si>
    <t>174.971</t>
  </si>
  <si>
    <t>53.938579</t>
  </si>
  <si>
    <t>36.689131</t>
  </si>
  <si>
    <t>217.128</t>
  </si>
  <si>
    <t>54.010801</t>
  </si>
  <si>
    <t>37.513322</t>
  </si>
  <si>
    <t>235.925</t>
  </si>
  <si>
    <t>157.600</t>
  </si>
  <si>
    <t>54.348049</t>
  </si>
  <si>
    <t>38.243267</t>
  </si>
  <si>
    <t>212.445</t>
  </si>
  <si>
    <t>54.545070</t>
  </si>
  <si>
    <t>38.620005</t>
  </si>
  <si>
    <t>193.618</t>
  </si>
  <si>
    <t>54.860961</t>
  </si>
  <si>
    <t>38.567371</t>
  </si>
  <si>
    <t>115.468</t>
  </si>
  <si>
    <t>55.099632</t>
  </si>
  <si>
    <t>38.781036</t>
  </si>
  <si>
    <t>122.203</t>
  </si>
  <si>
    <t>Озеры ж.д. =&gt; Голутвин(с 10 до 22)</t>
  </si>
  <si>
    <t>EP</t>
  </si>
  <si>
    <r>
      <rPr>
        <b/>
        <sz val="11"/>
        <color theme="1"/>
        <rFont val="Calibri"/>
        <family val="2"/>
        <charset val="204"/>
        <scheme val="minor"/>
      </rPr>
      <t>=&gt;</t>
    </r>
    <r>
      <rPr>
        <sz val="11"/>
        <color theme="1"/>
        <rFont val="Calibri"/>
        <family val="2"/>
        <charset val="204"/>
        <scheme val="minor"/>
      </rPr>
      <t xml:space="preserve"> изменяйте ячейки с желтой заливкой</t>
    </r>
  </si>
  <si>
    <t>##</t>
  </si>
  <si>
    <t>Сбродово, Рыба Раки (с 10 до 19) (опция)</t>
  </si>
  <si>
    <t>Суворов, cтол. Чипполино (с 10 до 22)</t>
  </si>
  <si>
    <t>Чекалин, Авокадо (с 8 до 20)</t>
  </si>
  <si>
    <t>Одоев, Пятерочка (с 8 до 22)</t>
  </si>
  <si>
    <t>Крапивна, Пятерочка (с 8 до 22) (опция)</t>
  </si>
  <si>
    <t>Тула, Кафе Плов (с 10 до 23) (опция)</t>
  </si>
  <si>
    <t>Шеметово, Пятерочка (с 08 до 23)</t>
  </si>
  <si>
    <r>
      <t xml:space="preserve">КП-7 Серебряные Пруды, </t>
    </r>
    <r>
      <rPr>
        <sz val="11"/>
        <color theme="1"/>
        <rFont val="Calibri"/>
        <family val="2"/>
        <scheme val="minor"/>
      </rPr>
      <t>маг. Магнит (с 8 до 22)</t>
    </r>
  </si>
  <si>
    <t>Венев, АЗС RockSol 247 + Пятерочка (с 8 до 22)</t>
  </si>
  <si>
    <t>Тула, Столовая №1 (10-20) + Пятерочка (8-22)</t>
  </si>
  <si>
    <t>СНТ Флора, Сельпо (с 10 до 18)</t>
  </si>
  <si>
    <t>Озеры, Пятерочка (с 07 до 23)</t>
  </si>
  <si>
    <t>Воскресенск, Дикси (с 8 до 23) (опция)</t>
  </si>
  <si>
    <t>Чекалин, Автобус Остановка=&gt; Орел (15:25)</t>
  </si>
  <si>
    <t>Венев ж.д. =&gt; Москва (15:40, 22:57)</t>
  </si>
  <si>
    <t>Точки Эвакуации - Evacuation Points (EP) - расчет от ССО</t>
  </si>
  <si>
    <t>-</t>
  </si>
  <si>
    <t>расчет от ССД + подгон на стоянки на 23-24 ССД</t>
  </si>
  <si>
    <t>Точки эвакуации с нормальным ж.д. сообщением начинаются с Тулы - 330 км / Узуново - 432 км.</t>
  </si>
  <si>
    <t xml:space="preserve">До этого только Автобусная инфраструктура или такси </t>
  </si>
  <si>
    <r>
      <rPr>
        <b/>
        <sz val="11"/>
        <color rgb="FFFF0000"/>
        <rFont val="Calibri"/>
        <family val="2"/>
        <charset val="204"/>
      </rPr>
      <t>Калькулятор Бревета: Домой из Орла !NonStop!</t>
    </r>
    <r>
      <rPr>
        <b/>
        <sz val="11"/>
        <color rgb="FFFFFFFF"/>
        <rFont val="Calibri"/>
        <family val="2"/>
      </rPr>
      <t xml:space="preserve">
</t>
    </r>
    <r>
      <rPr>
        <b/>
        <i/>
        <sz val="10"/>
        <rFont val="Calibri"/>
        <family val="2"/>
        <charset val="204"/>
      </rPr>
      <t xml:space="preserve"> - версия для ночного старта и проезда без ночевки</t>
    </r>
    <r>
      <rPr>
        <b/>
        <sz val="11"/>
        <color rgb="FFFFFFFF"/>
        <rFont val="Calibri"/>
        <family val="2"/>
        <charset val="204"/>
      </rPr>
      <t xml:space="preserve">
</t>
    </r>
    <r>
      <rPr>
        <b/>
        <i/>
        <sz val="10"/>
        <rFont val="Calibri"/>
        <family val="2"/>
        <charset val="204"/>
      </rPr>
      <t xml:space="preserve"> - для учета ночевки - ставьте 240…360 минут на КП-6 </t>
    </r>
    <r>
      <rPr>
        <b/>
        <sz val="11"/>
        <color rgb="FFFFFFFF"/>
        <rFont val="Calibri"/>
        <family val="2"/>
        <charset val="204"/>
      </rPr>
      <t xml:space="preserve">
</t>
    </r>
    <r>
      <rPr>
        <b/>
        <i/>
        <sz val="9"/>
        <rFont val="Calibri"/>
        <family val="2"/>
        <charset val="204"/>
      </rPr>
      <t xml:space="preserve"> - вопросы/предложения к </t>
    </r>
    <r>
      <rPr>
        <b/>
        <i/>
        <sz val="9"/>
        <color rgb="FF0000FF"/>
        <rFont val="Calibri"/>
        <family val="2"/>
        <charset val="204"/>
      </rPr>
      <t xml:space="preserve">@YuryK9 </t>
    </r>
    <r>
      <rPr>
        <b/>
        <i/>
        <sz val="9"/>
        <rFont val="Calibri"/>
        <family val="2"/>
        <charset val="204"/>
      </rPr>
      <t>в общем чате Каравана</t>
    </r>
  </si>
  <si>
    <t>54.199170</t>
  </si>
  <si>
    <t>37.578970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</si>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</sst>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0"/>
    <numFmt numFmtId="166" formatCode="00.0"/>
    <numFmt numFmtId="167" formatCode="000.0"/>
    <numFmt numFmtId="168" formatCode="hh:mm\ \(d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i/>
      <sz val="1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theme="1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i/>
      <sz val="8"/>
      <color indexed="81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</font>
    <font>
      <b/>
      <i/>
      <sz val="9"/>
      <color rgb="FF0000FF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6">
    <xf numFmtId="0" fontId="0" fillId="0" borderId="0" xfId="0"/>
    <xf numFmtId="165" fontId="0" fillId="0" borderId="0" xfId="0" applyNumberFormat="1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8" fontId="0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 wrapText="1"/>
    </xf>
    <xf numFmtId="168" fontId="0" fillId="4" borderId="1" xfId="0" applyNumberForma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167" fontId="0" fillId="4" borderId="1" xfId="0" applyNumberForma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 wrapText="1"/>
    </xf>
    <xf numFmtId="167" fontId="4" fillId="4" borderId="1" xfId="0" applyNumberFormat="1" applyFont="1" applyFill="1" applyBorder="1" applyAlignment="1">
      <alignment horizontal="center" vertical="center" wrapText="1"/>
    </xf>
    <xf numFmtId="166" fontId="0" fillId="4" borderId="1" xfId="0" applyNumberForma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6" borderId="0" xfId="0" applyFill="1"/>
    <xf numFmtId="0" fontId="0" fillId="0" borderId="0" xfId="0" applyAlignment="1">
      <alignment horizontal="left" indent="1"/>
    </xf>
    <xf numFmtId="0" fontId="5" fillId="2" borderId="0" xfId="0" applyFont="1" applyFill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8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5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6" borderId="0" xfId="2" applyFill="1" applyAlignment="1">
      <alignment vertical="center"/>
    </xf>
    <xf numFmtId="0" fontId="2" fillId="6" borderId="0" xfId="0" applyFont="1" applyFill="1"/>
    <xf numFmtId="168" fontId="13" fillId="3" borderId="1" xfId="0" applyNumberFormat="1" applyFont="1" applyFill="1" applyBorder="1" applyAlignment="1" applyProtection="1">
      <alignment vertical="center" wrapText="1"/>
      <protection locked="0"/>
    </xf>
    <xf numFmtId="165" fontId="2" fillId="3" borderId="1" xfId="0" quotePrefix="1" applyNumberFormat="1" applyFont="1" applyFill="1" applyBorder="1" applyAlignment="1">
      <alignment horizontal="left" vertical="center"/>
    </xf>
    <xf numFmtId="0" fontId="12" fillId="8" borderId="0" xfId="0" applyFont="1" applyFill="1"/>
    <xf numFmtId="0" fontId="0" fillId="8" borderId="0" xfId="0" applyFill="1"/>
    <xf numFmtId="168" fontId="13" fillId="0" borderId="1" xfId="0" applyNumberFormat="1" applyFont="1" applyBorder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23" fillId="0" borderId="0" xfId="0" applyFont="1"/>
  </cellXfs>
  <cellStyles count="3">
    <cellStyle name="Гиперссылка" xfId="2" builtinId="8"/>
    <cellStyle name="Обычный" xfId="0" builtinId="0"/>
    <cellStyle name="Процентный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000099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magic.app/map?routes=9R21kg9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view="pageBreakPreview" zoomScale="115" zoomScaleNormal="115" zoomScaleSheetLayoutView="115" workbookViewId="0">
      <pane ySplit="4" topLeftCell="A5" activePane="bottomLeft" state="frozen"/>
      <selection pane="bottomLeft" activeCell="D33" sqref="D33"/>
    </sheetView>
  </sheetViews>
  <sheetFormatPr defaultRowHeight="15" outlineLevelRow="1" x14ac:dyDescent="0.25"/>
  <cols>
    <col min="1" max="1" width="10.140625" customWidth="1"/>
    <col min="2" max="2" width="7.5703125" customWidth="1"/>
    <col min="3" max="3" width="7.42578125" customWidth="1"/>
    <col min="4" max="4" width="9.140625" customWidth="1"/>
    <col min="5" max="5" width="10.7109375" customWidth="1"/>
    <col min="6" max="6" width="47.5703125" customWidth="1"/>
    <col min="7" max="7" width="5" customWidth="1"/>
    <col min="8" max="8" width="11.85546875" customWidth="1"/>
    <col min="9" max="9" width="11.85546875" bestFit="1" customWidth="1"/>
    <col min="10" max="10" width="9.5703125" bestFit="1" customWidth="1"/>
    <col min="11" max="11" width="14.85546875" bestFit="1" customWidth="1"/>
    <col min="14" max="14" width="14.42578125" customWidth="1"/>
  </cols>
  <sheetData>
    <row r="1" spans="1:20" ht="60" customHeight="1" x14ac:dyDescent="0.25">
      <c r="A1" s="40" t="s">
        <v>6</v>
      </c>
      <c r="B1" s="40" t="s">
        <v>7</v>
      </c>
      <c r="C1" s="41" t="s">
        <v>26</v>
      </c>
      <c r="D1" s="40" t="s">
        <v>25</v>
      </c>
      <c r="E1" s="40" t="s">
        <v>24</v>
      </c>
      <c r="F1" s="46" t="s">
        <v>190</v>
      </c>
      <c r="G1" s="54" t="s">
        <v>193</v>
      </c>
    </row>
    <row r="2" spans="1:20" x14ac:dyDescent="0.25">
      <c r="A2" s="36">
        <v>23.5</v>
      </c>
      <c r="B2" s="42">
        <f>B30/((E30-E5)*24)</f>
        <v>19.102562664955652</v>
      </c>
      <c r="C2" s="43">
        <f>D2/E2</f>
        <v>0.18976055627439389</v>
      </c>
      <c r="D2" s="44">
        <f>SUM(D5:D30)/60</f>
        <v>6</v>
      </c>
      <c r="E2" s="45">
        <f>(E30-E5)*24</f>
        <v>31.618794325855561</v>
      </c>
      <c r="F2" s="50" t="s">
        <v>168</v>
      </c>
      <c r="G2" s="27"/>
    </row>
    <row r="3" spans="1:20" ht="17.25" customHeight="1" x14ac:dyDescent="0.25">
      <c r="A3" s="47" t="s">
        <v>122</v>
      </c>
      <c r="B3" s="27"/>
      <c r="C3" s="27"/>
      <c r="D3" s="27"/>
      <c r="E3" s="27"/>
      <c r="F3" s="48" t="s">
        <v>125</v>
      </c>
      <c r="G3" s="27"/>
    </row>
    <row r="4" spans="1:20" ht="45" x14ac:dyDescent="0.25">
      <c r="A4" s="29" t="s">
        <v>117</v>
      </c>
      <c r="B4" s="2" t="s">
        <v>35</v>
      </c>
      <c r="C4" s="2" t="s">
        <v>8</v>
      </c>
      <c r="D4" s="2" t="s">
        <v>127</v>
      </c>
      <c r="E4" s="2" t="s">
        <v>9</v>
      </c>
      <c r="F4" s="3" t="s">
        <v>0</v>
      </c>
      <c r="G4" s="54" t="s">
        <v>169</v>
      </c>
      <c r="H4" s="2" t="s">
        <v>36</v>
      </c>
      <c r="I4" s="2" t="s">
        <v>37</v>
      </c>
      <c r="J4" s="2" t="s">
        <v>38</v>
      </c>
      <c r="T4" s="16" t="s">
        <v>27</v>
      </c>
    </row>
    <row r="5" spans="1:20" ht="20.100000000000001" customHeight="1" x14ac:dyDescent="0.25">
      <c r="A5" s="12" t="s">
        <v>33</v>
      </c>
      <c r="B5" s="17">
        <v>0</v>
      </c>
      <c r="C5" s="23">
        <v>0</v>
      </c>
      <c r="D5" s="13">
        <v>5</v>
      </c>
      <c r="E5" s="49">
        <v>46249.0625</v>
      </c>
      <c r="F5" s="15" t="s">
        <v>126</v>
      </c>
      <c r="G5" s="54">
        <v>1</v>
      </c>
      <c r="H5" s="28" t="s">
        <v>39</v>
      </c>
      <c r="I5" s="28" t="s">
        <v>40</v>
      </c>
      <c r="J5" s="28" t="s">
        <v>41</v>
      </c>
      <c r="T5" s="1">
        <v>0</v>
      </c>
    </row>
    <row r="6" spans="1:20" ht="15.6" customHeight="1" outlineLevel="1" x14ac:dyDescent="0.25">
      <c r="A6" s="5" t="s">
        <v>10</v>
      </c>
      <c r="B6" s="18">
        <v>57.4</v>
      </c>
      <c r="C6" s="24">
        <f>B6-B5</f>
        <v>57.4</v>
      </c>
      <c r="D6" s="37">
        <v>20</v>
      </c>
      <c r="E6" s="10">
        <f>C6/24/$A$2+E5+D6/24/60</f>
        <v>46249.178161938537</v>
      </c>
      <c r="F6" s="6" t="s">
        <v>29</v>
      </c>
      <c r="G6" s="54">
        <v>2</v>
      </c>
      <c r="H6" s="28" t="s">
        <v>42</v>
      </c>
      <c r="I6" s="28" t="s">
        <v>43</v>
      </c>
      <c r="J6" s="28" t="s">
        <v>44</v>
      </c>
      <c r="T6" s="1">
        <v>5</v>
      </c>
    </row>
    <row r="7" spans="1:20" ht="20.100000000000001" customHeight="1" x14ac:dyDescent="0.25">
      <c r="A7" s="9" t="s">
        <v>1</v>
      </c>
      <c r="B7" s="19">
        <v>60.7</v>
      </c>
      <c r="C7" s="24">
        <f t="shared" ref="C7:C30" si="0">B7-B6</f>
        <v>3.3000000000000043</v>
      </c>
      <c r="D7" s="38">
        <v>5</v>
      </c>
      <c r="E7" s="10">
        <f t="shared" ref="E7:E30" si="1">C7/24/$A$2+E6+D7/24/60</f>
        <v>46249.187485224582</v>
      </c>
      <c r="F7" s="7" t="s">
        <v>30</v>
      </c>
      <c r="G7" s="54">
        <v>3</v>
      </c>
      <c r="H7" s="28" t="s">
        <v>45</v>
      </c>
      <c r="I7" s="28" t="s">
        <v>46</v>
      </c>
      <c r="J7" s="28" t="s">
        <v>47</v>
      </c>
      <c r="T7" s="1">
        <v>10</v>
      </c>
    </row>
    <row r="8" spans="1:20" outlineLevel="1" x14ac:dyDescent="0.25">
      <c r="A8" s="5" t="s">
        <v>10</v>
      </c>
      <c r="B8" s="20">
        <v>108.6</v>
      </c>
      <c r="C8" s="24">
        <f t="shared" si="0"/>
        <v>47.899999999999991</v>
      </c>
      <c r="D8" s="38">
        <v>20</v>
      </c>
      <c r="E8" s="10">
        <f t="shared" si="1"/>
        <v>46249.286303191489</v>
      </c>
      <c r="F8" s="6" t="s">
        <v>28</v>
      </c>
      <c r="G8" s="54">
        <v>4</v>
      </c>
      <c r="H8" s="28" t="s">
        <v>48</v>
      </c>
      <c r="I8" s="28" t="s">
        <v>49</v>
      </c>
      <c r="J8" s="28" t="s">
        <v>50</v>
      </c>
      <c r="T8" s="1">
        <v>15</v>
      </c>
    </row>
    <row r="9" spans="1:20" ht="20.100000000000001" customHeight="1" x14ac:dyDescent="0.25">
      <c r="A9" s="9" t="s">
        <v>2</v>
      </c>
      <c r="B9" s="19">
        <v>111.7</v>
      </c>
      <c r="C9" s="24">
        <f t="shared" si="0"/>
        <v>3.1000000000000085</v>
      </c>
      <c r="D9" s="38">
        <v>5</v>
      </c>
      <c r="E9" s="10">
        <f t="shared" si="1"/>
        <v>46249.29527186761</v>
      </c>
      <c r="F9" s="7" t="s">
        <v>12</v>
      </c>
      <c r="G9" s="54">
        <v>5</v>
      </c>
      <c r="H9" s="28" t="s">
        <v>51</v>
      </c>
      <c r="I9" s="28" t="s">
        <v>52</v>
      </c>
      <c r="J9" s="28" t="s">
        <v>53</v>
      </c>
      <c r="T9" s="1">
        <v>20</v>
      </c>
    </row>
    <row r="10" spans="1:20" outlineLevel="1" x14ac:dyDescent="0.25">
      <c r="A10" s="5" t="s">
        <v>11</v>
      </c>
      <c r="B10" s="18">
        <v>151.5</v>
      </c>
      <c r="C10" s="24">
        <f t="shared" si="0"/>
        <v>39.799999999999997</v>
      </c>
      <c r="D10" s="37">
        <v>10</v>
      </c>
      <c r="E10" s="10">
        <f t="shared" si="1"/>
        <v>46249.372783687941</v>
      </c>
      <c r="F10" s="6" t="s">
        <v>172</v>
      </c>
      <c r="G10" s="54">
        <v>6</v>
      </c>
      <c r="H10" s="28" t="s">
        <v>54</v>
      </c>
      <c r="I10" s="28" t="s">
        <v>55</v>
      </c>
      <c r="J10" s="28" t="s">
        <v>56</v>
      </c>
      <c r="T10" s="1">
        <v>30</v>
      </c>
    </row>
    <row r="11" spans="1:20" ht="20.100000000000001" customHeight="1" x14ac:dyDescent="0.25">
      <c r="A11" s="9" t="s">
        <v>3</v>
      </c>
      <c r="B11" s="19">
        <v>175.6</v>
      </c>
      <c r="C11" s="24">
        <f t="shared" si="0"/>
        <v>24.099999999999994</v>
      </c>
      <c r="D11" s="38">
        <v>20</v>
      </c>
      <c r="E11" s="10">
        <f t="shared" si="1"/>
        <v>46249.429403073285</v>
      </c>
      <c r="F11" s="7" t="s">
        <v>31</v>
      </c>
      <c r="G11" s="54">
        <v>7</v>
      </c>
      <c r="H11" s="28" t="s">
        <v>57</v>
      </c>
      <c r="I11" s="28" t="s">
        <v>58</v>
      </c>
      <c r="J11" s="28" t="s">
        <v>59</v>
      </c>
      <c r="T11" s="1">
        <v>45</v>
      </c>
    </row>
    <row r="12" spans="1:20" outlineLevel="1" x14ac:dyDescent="0.25">
      <c r="A12" s="5" t="s">
        <v>11</v>
      </c>
      <c r="B12" s="18">
        <v>204.2</v>
      </c>
      <c r="C12" s="24">
        <f t="shared" si="0"/>
        <v>28.599999999999994</v>
      </c>
      <c r="D12" s="38">
        <v>0</v>
      </c>
      <c r="E12" s="10">
        <f t="shared" si="1"/>
        <v>46249.480112293146</v>
      </c>
      <c r="F12" s="6" t="s">
        <v>170</v>
      </c>
      <c r="G12" s="54">
        <v>8</v>
      </c>
      <c r="H12" s="28" t="s">
        <v>94</v>
      </c>
      <c r="I12" s="28" t="s">
        <v>95</v>
      </c>
      <c r="J12" s="28" t="s">
        <v>60</v>
      </c>
      <c r="T12" s="1">
        <v>60</v>
      </c>
    </row>
    <row r="13" spans="1:20" ht="20.100000000000001" customHeight="1" x14ac:dyDescent="0.25">
      <c r="A13" s="9" t="s">
        <v>4</v>
      </c>
      <c r="B13" s="19">
        <v>214.6</v>
      </c>
      <c r="C13" s="24">
        <f t="shared" si="0"/>
        <v>10.400000000000006</v>
      </c>
      <c r="D13" s="38">
        <v>5</v>
      </c>
      <c r="E13" s="10">
        <f t="shared" si="1"/>
        <v>46249.502024231675</v>
      </c>
      <c r="F13" s="7" t="s">
        <v>14</v>
      </c>
      <c r="G13" s="54">
        <v>9</v>
      </c>
      <c r="H13" s="28" t="s">
        <v>61</v>
      </c>
      <c r="I13" s="28" t="s">
        <v>62</v>
      </c>
      <c r="J13" s="28" t="s">
        <v>63</v>
      </c>
      <c r="T13" s="1">
        <v>90</v>
      </c>
    </row>
    <row r="14" spans="1:20" ht="15.75" outlineLevel="1" x14ac:dyDescent="0.25">
      <c r="A14" s="12" t="s">
        <v>13</v>
      </c>
      <c r="B14" s="20">
        <v>216.2</v>
      </c>
      <c r="C14" s="24">
        <f t="shared" si="0"/>
        <v>1.5999999999999943</v>
      </c>
      <c r="D14" s="39">
        <v>45</v>
      </c>
      <c r="E14" s="10">
        <f t="shared" si="1"/>
        <v>46249.536111111105</v>
      </c>
      <c r="F14" s="26" t="s">
        <v>171</v>
      </c>
      <c r="G14" s="54">
        <v>10</v>
      </c>
      <c r="H14" s="28" t="s">
        <v>64</v>
      </c>
      <c r="I14" s="28" t="s">
        <v>65</v>
      </c>
      <c r="J14" s="28" t="s">
        <v>66</v>
      </c>
      <c r="T14" s="1">
        <v>240</v>
      </c>
    </row>
    <row r="15" spans="1:20" ht="20.100000000000001" customHeight="1" x14ac:dyDescent="0.25">
      <c r="A15" s="9" t="s">
        <v>5</v>
      </c>
      <c r="B15" s="19">
        <v>245.4</v>
      </c>
      <c r="C15" s="24">
        <f t="shared" si="0"/>
        <v>29.200000000000017</v>
      </c>
      <c r="D15" s="38">
        <v>5</v>
      </c>
      <c r="E15" s="10">
        <f t="shared" si="1"/>
        <v>46249.591356382967</v>
      </c>
      <c r="F15" s="7" t="s">
        <v>15</v>
      </c>
      <c r="G15" s="54">
        <v>11</v>
      </c>
      <c r="H15" s="28" t="s">
        <v>67</v>
      </c>
      <c r="I15" s="28" t="s">
        <v>68</v>
      </c>
      <c r="J15" s="28" t="s">
        <v>69</v>
      </c>
      <c r="T15" s="1">
        <v>300</v>
      </c>
    </row>
    <row r="16" spans="1:20" outlineLevel="1" x14ac:dyDescent="0.25">
      <c r="A16" s="4" t="s">
        <v>11</v>
      </c>
      <c r="B16" s="20">
        <v>245.6</v>
      </c>
      <c r="C16" s="24">
        <f t="shared" si="0"/>
        <v>0.19999999999998863</v>
      </c>
      <c r="D16" s="38">
        <v>20</v>
      </c>
      <c r="E16" s="10">
        <f t="shared" si="1"/>
        <v>46249.60559988179</v>
      </c>
      <c r="F16" s="6" t="s">
        <v>173</v>
      </c>
      <c r="G16" s="54">
        <v>12</v>
      </c>
      <c r="H16" s="28" t="s">
        <v>70</v>
      </c>
      <c r="I16" s="28" t="s">
        <v>71</v>
      </c>
      <c r="J16" s="28" t="s">
        <v>72</v>
      </c>
      <c r="T16" s="1">
        <v>360</v>
      </c>
    </row>
    <row r="17" spans="1:20" outlineLevel="1" x14ac:dyDescent="0.25">
      <c r="A17" s="4" t="s">
        <v>11</v>
      </c>
      <c r="B17" s="20">
        <v>277.89999999999998</v>
      </c>
      <c r="C17" s="24">
        <f t="shared" si="0"/>
        <v>32.299999999999983</v>
      </c>
      <c r="D17" s="38">
        <v>0</v>
      </c>
      <c r="E17" s="10">
        <f t="shared" si="1"/>
        <v>46249.662869385334</v>
      </c>
      <c r="F17" s="6" t="s">
        <v>174</v>
      </c>
      <c r="G17" s="54">
        <v>13</v>
      </c>
      <c r="H17" s="28" t="s">
        <v>73</v>
      </c>
      <c r="I17" s="28" t="s">
        <v>74</v>
      </c>
      <c r="J17" s="28" t="s">
        <v>75</v>
      </c>
    </row>
    <row r="18" spans="1:20" ht="20.100000000000001" customHeight="1" x14ac:dyDescent="0.25">
      <c r="A18" s="9" t="s">
        <v>16</v>
      </c>
      <c r="B18" s="19">
        <v>330.1</v>
      </c>
      <c r="C18" s="24">
        <f t="shared" si="0"/>
        <v>52.200000000000045</v>
      </c>
      <c r="D18" s="38">
        <v>10</v>
      </c>
      <c r="E18" s="53">
        <f t="shared" si="1"/>
        <v>46249.762367021271</v>
      </c>
      <c r="F18" s="7" t="s">
        <v>123</v>
      </c>
      <c r="G18" s="54">
        <v>14</v>
      </c>
      <c r="H18" s="28" t="s">
        <v>76</v>
      </c>
      <c r="I18" s="28" t="s">
        <v>77</v>
      </c>
      <c r="J18" s="28" t="s">
        <v>78</v>
      </c>
      <c r="T18" s="1"/>
    </row>
    <row r="19" spans="1:20" outlineLevel="1" x14ac:dyDescent="0.25">
      <c r="A19" s="11" t="s">
        <v>13</v>
      </c>
      <c r="B19" s="21">
        <v>331.8</v>
      </c>
      <c r="C19" s="25">
        <f t="shared" si="0"/>
        <v>1.6999999999999886</v>
      </c>
      <c r="D19" s="38">
        <v>0</v>
      </c>
      <c r="E19" s="10">
        <f t="shared" si="1"/>
        <v>46249.765381205667</v>
      </c>
      <c r="F19" s="6" t="s">
        <v>175</v>
      </c>
      <c r="G19" s="54">
        <v>15</v>
      </c>
      <c r="H19" s="28" t="s">
        <v>79</v>
      </c>
      <c r="I19" s="28" t="s">
        <v>80</v>
      </c>
      <c r="J19" s="28" t="s">
        <v>81</v>
      </c>
    </row>
    <row r="20" spans="1:20" ht="15.75" outlineLevel="1" x14ac:dyDescent="0.25">
      <c r="A20" s="12" t="s">
        <v>19</v>
      </c>
      <c r="B20" s="20">
        <v>334</v>
      </c>
      <c r="C20" s="24">
        <f t="shared" si="0"/>
        <v>2.1999999999999886</v>
      </c>
      <c r="D20" s="39">
        <v>90</v>
      </c>
      <c r="E20" s="10">
        <f t="shared" si="1"/>
        <v>46249.831781914887</v>
      </c>
      <c r="F20" s="26" t="s">
        <v>179</v>
      </c>
      <c r="G20" s="54">
        <v>16</v>
      </c>
      <c r="H20" s="28" t="s">
        <v>82</v>
      </c>
      <c r="I20" s="28" t="s">
        <v>83</v>
      </c>
      <c r="J20" s="28" t="s">
        <v>84</v>
      </c>
    </row>
    <row r="21" spans="1:20" outlineLevel="1" x14ac:dyDescent="0.25">
      <c r="A21" s="5" t="s">
        <v>18</v>
      </c>
      <c r="B21" s="20">
        <v>382.4</v>
      </c>
      <c r="C21" s="24">
        <f t="shared" si="0"/>
        <v>48.399999999999977</v>
      </c>
      <c r="D21" s="38">
        <v>20</v>
      </c>
      <c r="E21" s="10">
        <f t="shared" si="1"/>
        <v>46249.931486406611</v>
      </c>
      <c r="F21" s="6" t="s">
        <v>178</v>
      </c>
      <c r="G21" s="54">
        <v>17</v>
      </c>
      <c r="H21" s="28" t="s">
        <v>96</v>
      </c>
      <c r="I21" s="28" t="s">
        <v>97</v>
      </c>
      <c r="J21" s="28" t="s">
        <v>98</v>
      </c>
    </row>
    <row r="22" spans="1:20" outlineLevel="1" x14ac:dyDescent="0.25">
      <c r="A22" s="4" t="s">
        <v>11</v>
      </c>
      <c r="B22" s="20">
        <v>406.4</v>
      </c>
      <c r="C22" s="24">
        <f t="shared" si="0"/>
        <v>24</v>
      </c>
      <c r="D22" s="38">
        <v>0</v>
      </c>
      <c r="E22" s="10">
        <f t="shared" si="1"/>
        <v>46249.974039598099</v>
      </c>
      <c r="F22" s="6" t="s">
        <v>176</v>
      </c>
      <c r="G22" s="54">
        <v>18</v>
      </c>
      <c r="H22" s="28" t="s">
        <v>99</v>
      </c>
      <c r="I22" s="28" t="s">
        <v>100</v>
      </c>
      <c r="J22" s="28" t="s">
        <v>101</v>
      </c>
    </row>
    <row r="23" spans="1:20" ht="20.100000000000001" customHeight="1" x14ac:dyDescent="0.25">
      <c r="A23" s="9" t="s">
        <v>17</v>
      </c>
      <c r="B23" s="19">
        <v>420.6</v>
      </c>
      <c r="C23" s="24">
        <f t="shared" si="0"/>
        <v>14.200000000000045</v>
      </c>
      <c r="D23" s="38">
        <v>5</v>
      </c>
      <c r="E23" s="10">
        <f t="shared" si="1"/>
        <v>46250.002689125286</v>
      </c>
      <c r="F23" s="7" t="s">
        <v>177</v>
      </c>
      <c r="G23" s="54">
        <v>19</v>
      </c>
      <c r="H23" s="28" t="s">
        <v>85</v>
      </c>
      <c r="I23" s="28" t="s">
        <v>86</v>
      </c>
      <c r="J23" s="28" t="s">
        <v>87</v>
      </c>
    </row>
    <row r="24" spans="1:20" outlineLevel="1" x14ac:dyDescent="0.25">
      <c r="A24" s="5" t="s">
        <v>11</v>
      </c>
      <c r="B24" s="20">
        <v>450.1</v>
      </c>
      <c r="C24" s="24">
        <f t="shared" si="0"/>
        <v>29.5</v>
      </c>
      <c r="D24" s="38">
        <v>0</v>
      </c>
      <c r="E24" s="10">
        <f t="shared" si="1"/>
        <v>46250.054994089827</v>
      </c>
      <c r="F24" s="6" t="s">
        <v>180</v>
      </c>
      <c r="G24" s="54">
        <v>20</v>
      </c>
      <c r="H24" s="28" t="s">
        <v>102</v>
      </c>
      <c r="I24" s="28" t="s">
        <v>103</v>
      </c>
      <c r="J24" s="28" t="s">
        <v>104</v>
      </c>
    </row>
    <row r="25" spans="1:20" outlineLevel="1" x14ac:dyDescent="0.25">
      <c r="A25" s="5" t="s">
        <v>11</v>
      </c>
      <c r="B25" s="20">
        <v>473.6</v>
      </c>
      <c r="C25" s="24">
        <f t="shared" si="0"/>
        <v>23.5</v>
      </c>
      <c r="D25" s="38">
        <v>0</v>
      </c>
      <c r="E25" s="10">
        <f t="shared" si="1"/>
        <v>46250.096660756491</v>
      </c>
      <c r="F25" s="6" t="s">
        <v>181</v>
      </c>
      <c r="G25" s="54">
        <v>21</v>
      </c>
      <c r="H25" s="28" t="s">
        <v>105</v>
      </c>
      <c r="I25" s="28" t="s">
        <v>106</v>
      </c>
      <c r="J25" s="28" t="s">
        <v>107</v>
      </c>
    </row>
    <row r="26" spans="1:20" ht="15.75" outlineLevel="1" x14ac:dyDescent="0.25">
      <c r="A26" s="12" t="s">
        <v>13</v>
      </c>
      <c r="B26" s="20">
        <v>510.2</v>
      </c>
      <c r="C26" s="24">
        <f t="shared" si="0"/>
        <v>36.599999999999966</v>
      </c>
      <c r="D26" s="39">
        <v>45</v>
      </c>
      <c r="E26" s="10">
        <f t="shared" si="1"/>
        <v>46250.19280437351</v>
      </c>
      <c r="F26" s="26" t="s">
        <v>20</v>
      </c>
      <c r="G26" s="54">
        <v>22</v>
      </c>
      <c r="H26" s="28" t="s">
        <v>108</v>
      </c>
      <c r="I26" s="28" t="s">
        <v>109</v>
      </c>
      <c r="J26" s="28" t="s">
        <v>110</v>
      </c>
    </row>
    <row r="27" spans="1:20" ht="20.100000000000001" customHeight="1" x14ac:dyDescent="0.25">
      <c r="A27" s="9" t="s">
        <v>21</v>
      </c>
      <c r="B27" s="19">
        <v>511.4</v>
      </c>
      <c r="C27" s="24">
        <f t="shared" si="0"/>
        <v>1.1999999999999886</v>
      </c>
      <c r="D27" s="38">
        <v>5</v>
      </c>
      <c r="E27" s="10">
        <f t="shared" si="1"/>
        <v>46250.198404255301</v>
      </c>
      <c r="F27" s="7" t="s">
        <v>22</v>
      </c>
      <c r="G27" s="54">
        <v>23</v>
      </c>
      <c r="H27" s="28" t="s">
        <v>88</v>
      </c>
      <c r="I27" s="28" t="s">
        <v>89</v>
      </c>
      <c r="J27" s="28" t="s">
        <v>90</v>
      </c>
    </row>
    <row r="28" spans="1:20" outlineLevel="1" x14ac:dyDescent="0.25">
      <c r="A28" s="5" t="s">
        <v>11</v>
      </c>
      <c r="B28" s="20">
        <v>543.20000000000005</v>
      </c>
      <c r="C28" s="24">
        <f t="shared" si="0"/>
        <v>31.800000000000068</v>
      </c>
      <c r="D28" s="38">
        <v>0</v>
      </c>
      <c r="E28" s="10">
        <f t="shared" si="1"/>
        <v>46250.254787234022</v>
      </c>
      <c r="F28" s="6" t="s">
        <v>182</v>
      </c>
      <c r="G28" s="54">
        <v>24</v>
      </c>
      <c r="H28" s="28" t="s">
        <v>111</v>
      </c>
      <c r="I28" s="28" t="s">
        <v>112</v>
      </c>
      <c r="J28" s="28" t="s">
        <v>113</v>
      </c>
    </row>
    <row r="29" spans="1:20" outlineLevel="1" x14ac:dyDescent="0.25">
      <c r="A29" s="5" t="s">
        <v>11</v>
      </c>
      <c r="B29" s="20">
        <v>563.1</v>
      </c>
      <c r="C29" s="24">
        <f t="shared" si="0"/>
        <v>19.899999999999977</v>
      </c>
      <c r="D29" s="38">
        <v>20</v>
      </c>
      <c r="E29" s="10">
        <f t="shared" si="1"/>
        <v>46250.303959810859</v>
      </c>
      <c r="F29" s="6" t="s">
        <v>32</v>
      </c>
      <c r="G29" s="54">
        <v>25</v>
      </c>
      <c r="H29" s="28" t="s">
        <v>114</v>
      </c>
      <c r="I29" s="28" t="s">
        <v>115</v>
      </c>
      <c r="J29" s="28" t="s">
        <v>116</v>
      </c>
    </row>
    <row r="30" spans="1:20" ht="20.100000000000001" customHeight="1" x14ac:dyDescent="0.25">
      <c r="A30" s="12" t="s">
        <v>23</v>
      </c>
      <c r="B30" s="22">
        <v>604</v>
      </c>
      <c r="C30" s="23">
        <f t="shared" si="0"/>
        <v>40.899999999999977</v>
      </c>
      <c r="D30" s="13">
        <v>5</v>
      </c>
      <c r="E30" s="14">
        <f t="shared" si="1"/>
        <v>46250.379949763577</v>
      </c>
      <c r="F30" s="15" t="s">
        <v>34</v>
      </c>
      <c r="G30" s="54">
        <v>26</v>
      </c>
      <c r="H30" s="28" t="s">
        <v>91</v>
      </c>
      <c r="I30" s="28" t="s">
        <v>92</v>
      </c>
      <c r="J30" s="28" t="s">
        <v>93</v>
      </c>
    </row>
    <row r="31" spans="1:20" x14ac:dyDescent="0.25">
      <c r="A31" s="51" t="s">
        <v>185</v>
      </c>
      <c r="B31" s="52"/>
      <c r="C31" s="52"/>
      <c r="D31" s="52"/>
      <c r="E31" s="52"/>
      <c r="F31" s="52"/>
      <c r="M31" t="s">
        <v>187</v>
      </c>
    </row>
    <row r="32" spans="1:20" outlineLevel="1" x14ac:dyDescent="0.25">
      <c r="A32" s="31" t="s">
        <v>167</v>
      </c>
      <c r="B32" s="20">
        <v>61</v>
      </c>
      <c r="C32" s="24">
        <f>B32-$B$5</f>
        <v>61</v>
      </c>
      <c r="D32" s="4" t="s">
        <v>186</v>
      </c>
      <c r="E32" s="10">
        <f t="shared" ref="E32:E43" si="2">START_DATETIME+B32/$B$2/24</f>
        <v>46249.195553701291</v>
      </c>
      <c r="F32" s="30" t="s">
        <v>118</v>
      </c>
      <c r="G32" s="54">
        <v>27</v>
      </c>
      <c r="H32" t="s">
        <v>132</v>
      </c>
      <c r="I32" t="s">
        <v>133</v>
      </c>
      <c r="J32" t="s">
        <v>134</v>
      </c>
      <c r="M32" s="8">
        <v>30</v>
      </c>
      <c r="N32" s="10">
        <f>C32/24/$A$2+E5+M32/24/60</f>
        <v>46249.191489361707</v>
      </c>
    </row>
    <row r="33" spans="1:14" outlineLevel="1" x14ac:dyDescent="0.25">
      <c r="A33" s="31" t="s">
        <v>167</v>
      </c>
      <c r="B33" s="20">
        <v>114</v>
      </c>
      <c r="C33" s="24">
        <f>B33-B32</f>
        <v>53</v>
      </c>
      <c r="D33" s="4" t="s">
        <v>186</v>
      </c>
      <c r="E33" s="10">
        <f t="shared" si="2"/>
        <v>46249.311157736833</v>
      </c>
      <c r="F33" s="30" t="s">
        <v>119</v>
      </c>
      <c r="G33" s="54">
        <v>28</v>
      </c>
      <c r="H33" t="s">
        <v>135</v>
      </c>
      <c r="I33" t="s">
        <v>136</v>
      </c>
      <c r="J33" t="s">
        <v>137</v>
      </c>
      <c r="M33" s="8">
        <v>20</v>
      </c>
      <c r="N33" s="10">
        <f t="shared" ref="N33:N43" si="3">C33/24/$A$2+N32+M33/24/60</f>
        <v>46249.299349881803</v>
      </c>
    </row>
    <row r="34" spans="1:14" outlineLevel="1" x14ac:dyDescent="0.25">
      <c r="A34" s="31" t="s">
        <v>167</v>
      </c>
      <c r="B34" s="20">
        <v>151</v>
      </c>
      <c r="C34" s="24">
        <f t="shared" ref="C34:C38" si="4">B34-B33</f>
        <v>37</v>
      </c>
      <c r="D34" s="4" t="s">
        <v>186</v>
      </c>
      <c r="E34" s="10">
        <f t="shared" si="2"/>
        <v>46249.391862440898</v>
      </c>
      <c r="F34" s="30" t="s">
        <v>183</v>
      </c>
      <c r="G34" s="54">
        <v>29</v>
      </c>
      <c r="H34" t="s">
        <v>138</v>
      </c>
      <c r="I34" t="s">
        <v>139</v>
      </c>
      <c r="J34" t="s">
        <v>140</v>
      </c>
      <c r="M34" s="8">
        <v>5</v>
      </c>
      <c r="N34" s="10">
        <f t="shared" si="3"/>
        <v>46249.368424940905</v>
      </c>
    </row>
    <row r="35" spans="1:14" outlineLevel="1" x14ac:dyDescent="0.25">
      <c r="A35" s="31" t="s">
        <v>167</v>
      </c>
      <c r="B35" s="20">
        <v>179</v>
      </c>
      <c r="C35" s="24">
        <f t="shared" si="4"/>
        <v>28</v>
      </c>
      <c r="D35" s="4" t="s">
        <v>186</v>
      </c>
      <c r="E35" s="10">
        <f t="shared" si="2"/>
        <v>46249.452936270995</v>
      </c>
      <c r="F35" s="30" t="s">
        <v>128</v>
      </c>
      <c r="G35" s="54">
        <v>30</v>
      </c>
      <c r="H35" t="s">
        <v>141</v>
      </c>
      <c r="I35" t="s">
        <v>142</v>
      </c>
      <c r="J35" t="s">
        <v>143</v>
      </c>
      <c r="M35" s="8">
        <v>10</v>
      </c>
      <c r="N35" s="10">
        <f t="shared" si="3"/>
        <v>46249.425014775421</v>
      </c>
    </row>
    <row r="36" spans="1:14" outlineLevel="1" x14ac:dyDescent="0.25">
      <c r="A36" s="31" t="s">
        <v>167</v>
      </c>
      <c r="B36" s="20">
        <v>214</v>
      </c>
      <c r="C36" s="24">
        <f t="shared" si="4"/>
        <v>35</v>
      </c>
      <c r="D36" s="4" t="s">
        <v>186</v>
      </c>
      <c r="E36" s="10">
        <f t="shared" si="2"/>
        <v>46249.529278558621</v>
      </c>
      <c r="F36" s="30" t="s">
        <v>129</v>
      </c>
      <c r="G36" s="54">
        <v>31</v>
      </c>
      <c r="H36" t="s">
        <v>144</v>
      </c>
      <c r="I36" t="s">
        <v>145</v>
      </c>
      <c r="J36" t="s">
        <v>146</v>
      </c>
      <c r="M36" s="8">
        <v>20</v>
      </c>
      <c r="N36" s="10">
        <f t="shared" si="3"/>
        <v>46249.5009604019</v>
      </c>
    </row>
    <row r="37" spans="1:14" outlineLevel="1" x14ac:dyDescent="0.25">
      <c r="A37" s="31" t="s">
        <v>167</v>
      </c>
      <c r="B37" s="20">
        <v>245</v>
      </c>
      <c r="C37" s="24">
        <f t="shared" si="4"/>
        <v>31</v>
      </c>
      <c r="D37" s="4" t="s">
        <v>186</v>
      </c>
      <c r="E37" s="10">
        <f t="shared" si="2"/>
        <v>46249.596896013369</v>
      </c>
      <c r="F37" s="30" t="s">
        <v>120</v>
      </c>
      <c r="G37" s="54">
        <v>32</v>
      </c>
      <c r="H37" t="s">
        <v>147</v>
      </c>
      <c r="I37" t="s">
        <v>148</v>
      </c>
      <c r="J37" t="s">
        <v>149</v>
      </c>
      <c r="M37" s="8">
        <v>45</v>
      </c>
      <c r="N37" s="10">
        <f t="shared" si="3"/>
        <v>46249.587174940905</v>
      </c>
    </row>
    <row r="38" spans="1:14" outlineLevel="1" x14ac:dyDescent="0.25">
      <c r="A38" s="31" t="s">
        <v>167</v>
      </c>
      <c r="B38" s="20">
        <v>307</v>
      </c>
      <c r="C38" s="24">
        <f t="shared" si="4"/>
        <v>62</v>
      </c>
      <c r="D38" s="4" t="s">
        <v>186</v>
      </c>
      <c r="E38" s="10">
        <f t="shared" si="2"/>
        <v>46249.732130922879</v>
      </c>
      <c r="F38" s="30" t="s">
        <v>130</v>
      </c>
      <c r="G38" s="54">
        <v>33</v>
      </c>
      <c r="H38" t="s">
        <v>150</v>
      </c>
      <c r="I38" t="s">
        <v>151</v>
      </c>
      <c r="J38" t="s">
        <v>152</v>
      </c>
      <c r="M38" s="8">
        <v>30</v>
      </c>
      <c r="N38" s="10">
        <f t="shared" si="3"/>
        <v>46249.717937352252</v>
      </c>
    </row>
    <row r="39" spans="1:14" x14ac:dyDescent="0.25">
      <c r="A39" s="31" t="s">
        <v>167</v>
      </c>
      <c r="B39" s="19">
        <v>331</v>
      </c>
      <c r="C39" s="32">
        <f>B39-B38</f>
        <v>24</v>
      </c>
      <c r="D39" s="4" t="s">
        <v>186</v>
      </c>
      <c r="E39" s="10">
        <f t="shared" si="2"/>
        <v>46249.784479920105</v>
      </c>
      <c r="F39" s="35" t="s">
        <v>121</v>
      </c>
      <c r="G39" s="54">
        <v>34</v>
      </c>
      <c r="H39" t="s">
        <v>191</v>
      </c>
      <c r="I39" t="s">
        <v>192</v>
      </c>
      <c r="J39" t="s">
        <v>153</v>
      </c>
      <c r="M39" s="33">
        <v>90</v>
      </c>
      <c r="N39" s="34">
        <f t="shared" si="3"/>
        <v>46249.82299054374</v>
      </c>
    </row>
    <row r="40" spans="1:14" outlineLevel="1" x14ac:dyDescent="0.25">
      <c r="A40" s="31" t="s">
        <v>167</v>
      </c>
      <c r="B40" s="20">
        <v>382</v>
      </c>
      <c r="C40" s="24">
        <f t="shared" ref="C40:C42" si="5">B40-B39</f>
        <v>51</v>
      </c>
      <c r="D40" s="4" t="s">
        <v>186</v>
      </c>
      <c r="E40" s="10">
        <f t="shared" si="2"/>
        <v>46249.895721539215</v>
      </c>
      <c r="F40" s="30" t="s">
        <v>184</v>
      </c>
      <c r="G40" s="54">
        <v>35</v>
      </c>
      <c r="H40" t="s">
        <v>154</v>
      </c>
      <c r="I40" t="s">
        <v>155</v>
      </c>
      <c r="J40" t="s">
        <v>156</v>
      </c>
      <c r="M40" s="8">
        <v>15</v>
      </c>
      <c r="N40" s="10">
        <f t="shared" si="3"/>
        <v>46249.923832742323</v>
      </c>
    </row>
    <row r="41" spans="1:14" x14ac:dyDescent="0.25">
      <c r="A41" s="31" t="s">
        <v>167</v>
      </c>
      <c r="B41" s="19">
        <v>432</v>
      </c>
      <c r="C41" s="32">
        <f t="shared" si="5"/>
        <v>50</v>
      </c>
      <c r="D41" s="4" t="s">
        <v>186</v>
      </c>
      <c r="E41" s="10">
        <f t="shared" si="2"/>
        <v>46250.004781950105</v>
      </c>
      <c r="F41" s="35" t="s">
        <v>131</v>
      </c>
      <c r="G41" s="54">
        <v>36</v>
      </c>
      <c r="H41" t="s">
        <v>157</v>
      </c>
      <c r="I41" t="s">
        <v>158</v>
      </c>
      <c r="J41" t="s">
        <v>159</v>
      </c>
      <c r="M41" s="33">
        <v>20</v>
      </c>
      <c r="N41" s="34">
        <f t="shared" si="3"/>
        <v>46250.026374113484</v>
      </c>
    </row>
    <row r="42" spans="1:14" outlineLevel="1" x14ac:dyDescent="0.25">
      <c r="A42" s="31" t="s">
        <v>167</v>
      </c>
      <c r="B42" s="20">
        <v>474</v>
      </c>
      <c r="C42" s="24">
        <f t="shared" si="5"/>
        <v>42</v>
      </c>
      <c r="D42" s="4" t="s">
        <v>186</v>
      </c>
      <c r="E42" s="10">
        <f t="shared" si="2"/>
        <v>46250.096392695261</v>
      </c>
      <c r="F42" s="30" t="s">
        <v>166</v>
      </c>
      <c r="G42" s="54">
        <v>37</v>
      </c>
      <c r="H42" t="s">
        <v>160</v>
      </c>
      <c r="I42" t="s">
        <v>161</v>
      </c>
      <c r="J42" t="s">
        <v>162</v>
      </c>
      <c r="M42" s="8">
        <v>10</v>
      </c>
      <c r="N42" s="10">
        <f t="shared" si="3"/>
        <v>46250.107786643035</v>
      </c>
    </row>
    <row r="43" spans="1:14" x14ac:dyDescent="0.25">
      <c r="A43" s="31" t="s">
        <v>167</v>
      </c>
      <c r="B43" s="19">
        <v>510</v>
      </c>
      <c r="C43" s="32">
        <f t="shared" ref="C43" si="6">B43-B42</f>
        <v>36</v>
      </c>
      <c r="D43" s="4" t="s">
        <v>186</v>
      </c>
      <c r="E43" s="10">
        <f t="shared" si="2"/>
        <v>46250.174916191099</v>
      </c>
      <c r="F43" s="35" t="s">
        <v>124</v>
      </c>
      <c r="G43" s="54">
        <v>38</v>
      </c>
      <c r="H43" t="s">
        <v>163</v>
      </c>
      <c r="I43" t="s">
        <v>164</v>
      </c>
      <c r="J43" t="s">
        <v>165</v>
      </c>
      <c r="M43" s="33">
        <v>10</v>
      </c>
      <c r="N43" s="34">
        <f t="shared" si="3"/>
        <v>46250.178560874716</v>
      </c>
    </row>
    <row r="44" spans="1:14" x14ac:dyDescent="0.25">
      <c r="A44" s="55" t="s">
        <v>188</v>
      </c>
    </row>
    <row r="45" spans="1:14" x14ac:dyDescent="0.25">
      <c r="A45" s="55" t="s">
        <v>189</v>
      </c>
    </row>
  </sheetData>
  <sheetProtection formatColumns="0" formatRows="0" autoFilter="0"/>
  <conditionalFormatting sqref="E2">
    <cfRule type="cellIs" dxfId="1" priority="1" operator="greaterThan">
      <formula>39.5</formula>
    </cfRule>
    <cfRule type="cellIs" dxfId="0" priority="2" operator="greaterThan">
      <formula>"35.5"</formula>
    </cfRule>
  </conditionalFormatting>
  <dataValidations count="2">
    <dataValidation type="list" allowBlank="1" showInputMessage="1" sqref="M32:M43 D5:D30" xr:uid="{1EF23025-8178-4343-ADEA-5400FD95DB63}">
      <formula1>MINUTS_LIST</formula1>
    </dataValidation>
    <dataValidation type="decimal" allowBlank="1" showInputMessage="1" showErrorMessage="1" errorTitle="Выбирайте ССД от 15 до 40 км/час" error="ССД в диапазоне от 15 (лимит 40 час без остановок) до 35 (42 км/час по горкам для СуперСпортсменов), значения вне диапазона не имеют смысла." promptTitle="Выбирайте ССД от 15 до 40 км/час" prompt="ССД в диапазоне от 15 (лимит 40 час без остановок) до 35 (42 км/час по горкам для СуперСпортсменов), значения вне диапазона не имеют смысла." sqref="A2" xr:uid="{B63D3F8E-EB8A-4E47-A96D-CAB107FEB675}">
      <formula1>15</formula1>
      <formula2>35</formula2>
    </dataValidation>
  </dataValidations>
  <hyperlinks>
    <hyperlink ref="A3" r:id="rId1" xr:uid="{340D43CA-DDF4-4AD5-A71C-59BD50029E0C}"/>
  </hyperlinks>
  <printOptions horizontalCentered="1" verticalCentered="1"/>
  <pageMargins left="0.43307086614173229" right="0.23622047244094491" top="0.55118110236220474" bottom="0.55118110236220474" header="0.31496062992125984" footer="0.31496062992125984"/>
  <pageSetup paperSize="9" scale="96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POI</vt:lpstr>
      <vt:lpstr>MINUTS_LIST</vt:lpstr>
      <vt:lpstr>START_DATETIME</vt:lpstr>
      <vt:lpstr>POI!Область_печати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WORK</cp:lastModifiedBy>
  <cp:lastPrinted>2026-08-04T12:01:26Z</cp:lastPrinted>
  <dcterms:created xsi:type="dcterms:W3CDTF">2026-07-09T18:33:56Z</dcterms:created>
  <dcterms:modified xsi:type="dcterms:W3CDTF">2026-08-05T13:18:38Z</dcterms:modified>
</cp:coreProperties>
</file>